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414837\Objective\Director\Cache\erdm.scotland.gov.uk uE33\A56960042\"/>
    </mc:Choice>
  </mc:AlternateContent>
  <xr:revisionPtr revIDLastSave="0" documentId="8_{AC0DC849-10C3-4805-8F68-8C3F52962AD8}" xr6:coauthVersionLast="47" xr6:coauthVersionMax="47" xr10:uidLastSave="{00000000-0000-0000-0000-000000000000}"/>
  <workbookProtection workbookAlgorithmName="SHA-512" workbookHashValue="BK4o3qgVHirqXjCBpZzuC3qDoX3jlH87CYZVxKKIE76CpxjLJ0Wc2Zh9YNdpBA9IRyARMADf2Coqnf/T1t1Meg==" workbookSaltValue="AzJ5/4eo2dm6XdlyAqVmXw==" workbookSpinCount="100000" lockStructure="1"/>
  <bookViews>
    <workbookView xWindow="-120" yWindow="-120" windowWidth="29040" windowHeight="15720" activeTab="2" xr2:uid="{21267FB2-AED2-4161-9295-8712738BC1F9}"/>
  </bookViews>
  <sheets>
    <sheet name="EFA option guide" sheetId="4" r:id="rId1"/>
    <sheet name="Arable area calculator" sheetId="2" r:id="rId2"/>
    <sheet name="EFA Calculator" sheetId="3" r:id="rId3"/>
    <sheet name="Data" sheetId="1"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4" l="1"/>
  <c r="F11" i="4"/>
  <c r="F12" i="4"/>
  <c r="F13" i="4"/>
  <c r="F14" i="4"/>
  <c r="F15" i="4"/>
  <c r="F16" i="4"/>
  <c r="F17" i="4"/>
  <c r="F8" i="4"/>
  <c r="F9" i="4"/>
  <c r="F7" i="4"/>
  <c r="H10" i="2"/>
  <c r="H5" i="2"/>
  <c r="J9" i="3"/>
  <c r="J4" i="3"/>
  <c r="E17" i="4"/>
  <c r="E16" i="4"/>
  <c r="E15" i="4"/>
  <c r="E14" i="4"/>
  <c r="E13" i="4"/>
  <c r="E12" i="4"/>
  <c r="E11" i="4"/>
  <c r="E10" i="4"/>
  <c r="E9" i="4"/>
  <c r="E8" i="4"/>
  <c r="E7" i="4"/>
  <c r="B6" i="3" l="1"/>
  <c r="E16" i="3"/>
  <c r="E4" i="3"/>
  <c r="E17" i="3"/>
  <c r="E18" i="3"/>
  <c r="E19" i="3"/>
  <c r="E15" i="3"/>
  <c r="E10" i="3"/>
  <c r="E11" i="3"/>
  <c r="E12" i="3"/>
  <c r="E13" i="3"/>
  <c r="E14" i="3"/>
  <c r="E20" i="3"/>
  <c r="E9" i="3"/>
  <c r="C37" i="2"/>
  <c r="D37" i="2" s="1"/>
  <c r="B39" i="2" l="1"/>
  <c r="E21" i="3"/>
</calcChain>
</file>

<file path=xl/sharedStrings.xml><?xml version="1.0" encoding="utf-8"?>
<sst xmlns="http://schemas.openxmlformats.org/spreadsheetml/2006/main" count="151" uniqueCount="141">
  <si>
    <t xml:space="preserve">Please use this questionnaire as a starting point to start thinking what EFA options would be suitable for your business type,
Answering YES or No to the questions should highlight a reduced list of EFA options EFA options 
Our recommendation is to read the full guidance but this may help with your decision process
</t>
  </si>
  <si>
    <t>Grouping</t>
  </si>
  <si>
    <t>EFA management questionnaire</t>
  </si>
  <si>
    <t>Answer</t>
  </si>
  <si>
    <t>Suggestion</t>
  </si>
  <si>
    <t>Guidance</t>
  </si>
  <si>
    <t>Field Margins</t>
  </si>
  <si>
    <t>Do or could you have  Conservation headlands, beetlebanks ,grass margins, or watercourse margins which are at least 3 metres wide around arable fields?</t>
  </si>
  <si>
    <r>
      <t xml:space="preserve">Could you leave the headland unharvested of a single species cereal,  oil-seed crop, or a spring sown pea or pulse crop to </t>
    </r>
    <r>
      <rPr>
        <sz val="10.5"/>
        <color theme="1"/>
        <rFont val="Verdana"/>
        <family val="2"/>
        <charset val="1"/>
      </rPr>
      <t>support crop pollinators, and function as a wildlife refuge?</t>
    </r>
  </si>
  <si>
    <t>Fallow land</t>
  </si>
  <si>
    <t>Could you have a fallow area of ground that has no production between 15th January to 15th July, which must be sown with an enhanced temporary grassland mix, wild flower mix or wild bird seed mix or a soil conditioning crop?</t>
  </si>
  <si>
    <t>Grassland options</t>
  </si>
  <si>
    <t>Do you have PGRS that you do not apply inorganic fertiliser to that is grazed or cut for forage?</t>
  </si>
  <si>
    <t>Do you have or could you create improved TGRS that contains a mix of at least three different herbs or legume species ( min 1 legume)</t>
  </si>
  <si>
    <t>Growing crop options</t>
  </si>
  <si>
    <t>Do you intend to undersow a cereal, oilseed, or maize crop with grass?</t>
  </si>
  <si>
    <t>Do you intend to sow a Green cover crop after a main crop but before the 1st November? This can now contain stubble turnips or fodder rape in the mix as well as a wide range of species types, and can now be grazed.</t>
  </si>
  <si>
    <t>Could you grow 2 types of Nitrogen fixing crops with a margin around them ?</t>
  </si>
  <si>
    <t>Hedges and Trees</t>
  </si>
  <si>
    <t>Do you have Hedges that have Gaps &lt; 5 metres wide and you are content not to trim for an extended period?</t>
  </si>
  <si>
    <t>Do you have or would you be willing to plant an area with 20 to 50 native / or fruit trees planted per hectare, that can be grazed or managed for arable crops?</t>
  </si>
  <si>
    <t>Have you an area of trees planted or would you plant under Scottish Forestry Woodland creation – small or farm woodland’ scheme?</t>
  </si>
  <si>
    <t>Arable Area Calculator for the purpose of Greening EFA calculations</t>
  </si>
  <si>
    <t>Enter your crop types using the drop down list and the area claimed for BPS
Calculator will add all the arable areas together and then highlight the EFA commitment that you must meet</t>
  </si>
  <si>
    <t>Area Convertor, please note all BPS/ Enhanced Greening claims must be in Hectares</t>
  </si>
  <si>
    <t>Crop description</t>
  </si>
  <si>
    <t>Area claimed in HA for BPS</t>
  </si>
  <si>
    <t>Acres</t>
  </si>
  <si>
    <t xml:space="preserve"> =</t>
  </si>
  <si>
    <t>Ha</t>
  </si>
  <si>
    <t>Total arable area</t>
  </si>
  <si>
    <t>EFA managed area Calculator</t>
  </si>
  <si>
    <t>Area Convertor, please note all BPS  / Enhanced Greening claims must be in Hectares.</t>
  </si>
  <si>
    <t>HA</t>
  </si>
  <si>
    <t>EFA required %</t>
  </si>
  <si>
    <t>EFA required ha</t>
  </si>
  <si>
    <t>Managed Arable Area`</t>
  </si>
  <si>
    <t>EFA option</t>
  </si>
  <si>
    <t>Weighting</t>
  </si>
  <si>
    <t>Managed area</t>
  </si>
  <si>
    <t>EFA area</t>
  </si>
  <si>
    <t>Fallow</t>
  </si>
  <si>
    <t>Margins</t>
  </si>
  <si>
    <t>Nitrogen-fixing</t>
  </si>
  <si>
    <t>Catch</t>
  </si>
  <si>
    <t>Green</t>
  </si>
  <si>
    <t>Agro-forestry</t>
  </si>
  <si>
    <t>Hedges (length in metres) full</t>
  </si>
  <si>
    <t>10 m2</t>
  </si>
  <si>
    <t>Hedges (length in metres) 1/2</t>
  </si>
  <si>
    <t>5 m2</t>
  </si>
  <si>
    <t>Low input grassland</t>
  </si>
  <si>
    <t xml:space="preserve"> Herb and legume rich pastures</t>
  </si>
  <si>
    <t xml:space="preserve"> Agro-forestry Low   Density Planting</t>
  </si>
  <si>
    <t>Unharvested Crop</t>
  </si>
  <si>
    <t>Total EFA area</t>
  </si>
  <si>
    <r>
      <t xml:space="preserve">Please enter the arable area of your holding into the </t>
    </r>
    <r>
      <rPr>
        <b/>
        <sz val="12"/>
        <color rgb="FF00B050"/>
        <rFont val="Arial"/>
        <family val="2"/>
      </rPr>
      <t>Green cell</t>
    </r>
    <r>
      <rPr>
        <sz val="12"/>
        <color rgb="FF00B050"/>
        <rFont val="Arial"/>
        <family val="2"/>
      </rPr>
      <t xml:space="preserve"> </t>
    </r>
    <r>
      <rPr>
        <sz val="12"/>
        <color theme="1"/>
        <rFont val="Arial"/>
        <family val="2"/>
      </rPr>
      <t xml:space="preserve">at the top of this form and it will calculate the area of EFA you must manage to meet your EFA requirement.
If you enter the total area of each option you are intending to manage the calculator will take into consideration the weighting of each option and determine the total managed EFA area.
Total EFA area should be equal to or greater than the EFA required area.
we would encourage customers to have a safety margin of managed area above the required area to ensure they enough managed area when they submit their annual SAF.
Full Scheme guidance is available on the guidance portal:
</t>
    </r>
  </si>
  <si>
    <t>All schemes</t>
  </si>
  <si>
    <t>Alfalfa</t>
  </si>
  <si>
    <t>Arable Silage for Stock feed</t>
  </si>
  <si>
    <t>Aromatic, Medicinal and Culinary</t>
  </si>
  <si>
    <t>Artichokes</t>
  </si>
  <si>
    <t>Asparagus</t>
  </si>
  <si>
    <t>Bedding and Pot Plants</t>
  </si>
  <si>
    <t>Beetroot</t>
  </si>
  <si>
    <t>Birdsfoot Trefoil</t>
  </si>
  <si>
    <t>Brussels Sprouts</t>
  </si>
  <si>
    <t>Buckwheat</t>
  </si>
  <si>
    <t>Bulbs/Flowers</t>
  </si>
  <si>
    <t>Cabbages and Savoys</t>
  </si>
  <si>
    <t>Calabrese</t>
  </si>
  <si>
    <t>Canary Seed</t>
  </si>
  <si>
    <t>Carrots</t>
  </si>
  <si>
    <t>Cauliflowers</t>
  </si>
  <si>
    <t>Celery</t>
  </si>
  <si>
    <t>Chickpea</t>
  </si>
  <si>
    <t>Chicory</t>
  </si>
  <si>
    <t>Clover – Red</t>
  </si>
  <si>
    <t>Clover – White</t>
  </si>
  <si>
    <t>Energy Beet</t>
  </si>
  <si>
    <t>Ex-Structural Set-Aside</t>
  </si>
  <si>
    <t>Fallow land that has</t>
  </si>
  <si>
    <t>been fallow for</t>
  </si>
  <si>
    <t>Fibre Flax</t>
  </si>
  <si>
    <t>Fodder Beet</t>
  </si>
  <si>
    <t>Forage Maize</t>
  </si>
  <si>
    <t>Garlic</t>
  </si>
  <si>
    <t>Green Cover Mixtures</t>
  </si>
  <si>
    <t>Hemp</t>
  </si>
  <si>
    <t>Kale and Cabbages for</t>
  </si>
  <si>
    <t>Stock Feed</t>
  </si>
  <si>
    <t>Leeks</t>
  </si>
  <si>
    <t>Lentil</t>
  </si>
  <si>
    <t>Lettuce</t>
  </si>
  <si>
    <t>Linseed</t>
  </si>
  <si>
    <t>Millet</t>
  </si>
  <si>
    <t>Mixed Brassica for stock feed</t>
  </si>
  <si>
    <t>Mustard</t>
  </si>
  <si>
    <t>Onions</t>
  </si>
  <si>
    <t>Other Soft Fruit</t>
  </si>
  <si>
    <t>Other Vegetables</t>
  </si>
  <si>
    <t>Parsnips</t>
  </si>
  <si>
    <t>Permanent Cover - for EFA margins</t>
  </si>
  <si>
    <t>Phacelia</t>
  </si>
  <si>
    <t>Pumpkin</t>
  </si>
  <si>
    <t>Rape for Stock Feed</t>
  </si>
  <si>
    <t>Rotational Grass Year 1</t>
  </si>
  <si>
    <t>Rotational Grass Year 2</t>
  </si>
  <si>
    <t>Rotational Grass Year 3</t>
  </si>
  <si>
    <t>Rotational Grass Year 4</t>
  </si>
  <si>
    <t>Rotational Grass Year 5</t>
  </si>
  <si>
    <t>Seed Potatoes</t>
  </si>
  <si>
    <t>Shopping Swedes</t>
  </si>
  <si>
    <t>Shopping Turnips</t>
  </si>
  <si>
    <t>Sorghum</t>
  </si>
  <si>
    <t>Spring Barley</t>
  </si>
  <si>
    <t>Spring Beans for human consumption</t>
  </si>
  <si>
    <t>Spring Field Beans</t>
  </si>
  <si>
    <t>Spring Oats</t>
  </si>
  <si>
    <t>Spring Oilseed Rape</t>
  </si>
  <si>
    <t>Spring Wheat</t>
  </si>
  <si>
    <t>Sweet Lupins</t>
  </si>
  <si>
    <t>Turf Production</t>
  </si>
  <si>
    <t>Turnips for Stock Feed</t>
  </si>
  <si>
    <t>Uncropped Arable Land</t>
  </si>
  <si>
    <t>Vetch</t>
  </si>
  <si>
    <t>Ware Potatoes</t>
  </si>
  <si>
    <t>Wild Bird Seed</t>
  </si>
  <si>
    <t>Wild Flower Mix</t>
  </si>
  <si>
    <t>Winter Barley</t>
  </si>
  <si>
    <t>Winter Beans for human consumption</t>
  </si>
  <si>
    <t>Winter Field Beans</t>
  </si>
  <si>
    <t>Winter Oats</t>
  </si>
  <si>
    <t>Winter Oilseed Rape</t>
  </si>
  <si>
    <t>Winter Peas for human consumtion</t>
  </si>
  <si>
    <t>Winter Protein Peas</t>
  </si>
  <si>
    <t>Winter Rye</t>
  </si>
  <si>
    <t>Winter Spelt</t>
  </si>
  <si>
    <t>Winter Triticale</t>
  </si>
  <si>
    <t>Winter Wheat</t>
  </si>
  <si>
    <t>EFA area required @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</si>
</sst>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family val="2"/>
    </font>
    <font>
      <b/>
      <sz val="12"/>
      <color theme="1"/>
      <name val="Arial"/>
      <family val="2"/>
    </font>
    <font>
      <sz val="12"/>
      <color rgb="FF000000"/>
      <name val="Arial"/>
      <family val="2"/>
    </font>
    <font>
      <sz val="12"/>
      <color theme="1"/>
      <name val="DM Sans"/>
    </font>
    <font>
      <u/>
      <sz val="12"/>
      <color theme="10"/>
      <name val="Arial"/>
      <family val="2"/>
    </font>
    <font>
      <b/>
      <sz val="18"/>
      <color theme="1"/>
      <name val="Arial"/>
      <family val="2"/>
    </font>
    <font>
      <sz val="12"/>
      <color theme="0"/>
      <name val="Arial"/>
      <family val="2"/>
    </font>
    <font>
      <sz val="12"/>
      <color rgb="FF00B050"/>
      <name val="Arial"/>
      <family val="2"/>
    </font>
    <font>
      <b/>
      <sz val="12"/>
      <color rgb="FF00B050"/>
      <name val="Arial"/>
      <family val="2"/>
    </font>
    <font>
      <b/>
      <u/>
      <sz val="16"/>
      <color theme="10"/>
      <name val="Arial"/>
      <family val="2"/>
    </font>
    <font>
      <b/>
      <sz val="12"/>
      <color theme="0"/>
      <name val="Arial"/>
      <family val="2"/>
    </font>
    <font>
      <sz val="16"/>
      <color theme="1"/>
      <name val="Arial"/>
      <family val="2"/>
    </font>
    <font>
      <b/>
      <sz val="16"/>
      <color theme="1"/>
      <name val="Arial"/>
      <family val="2"/>
    </font>
    <font>
      <sz val="12"/>
      <color theme="1"/>
      <name val="Arial"/>
      <family val="2"/>
    </font>
    <font>
      <b/>
      <sz val="16"/>
      <color theme="0"/>
      <name val="Arial"/>
      <family val="2"/>
    </font>
    <font>
      <sz val="14"/>
      <color theme="1"/>
      <name val="Arial"/>
      <family val="2"/>
    </font>
    <font>
      <sz val="12"/>
      <color theme="1"/>
      <name val="Arial"/>
      <family val="2"/>
      <charset val="1"/>
    </font>
    <font>
      <b/>
      <sz val="12"/>
      <color rgb="FF002060"/>
      <name val="Arial"/>
      <family val="2"/>
    </font>
    <font>
      <sz val="10.5"/>
      <color theme="1"/>
      <name val="Verdana"/>
      <family val="2"/>
      <charset val="1"/>
    </font>
    <font>
      <b/>
      <sz val="20"/>
      <color theme="1"/>
      <name val="Arial"/>
      <family val="2"/>
    </font>
  </fonts>
  <fills count="12">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0"/>
        <bgColor indexed="64"/>
      </patternFill>
    </fill>
    <fill>
      <patternFill patternType="solid">
        <fgColor rgb="FFA5A5A5"/>
      </patternFill>
    </fill>
    <fill>
      <patternFill patternType="solid">
        <fgColor theme="4" tint="0.39997558519241921"/>
        <bgColor indexed="65"/>
      </patternFill>
    </fill>
    <fill>
      <patternFill patternType="solid">
        <fgColor theme="4"/>
        <bgColor theme="4"/>
      </patternFill>
    </fill>
    <fill>
      <patternFill patternType="solid">
        <fgColor theme="7" tint="0.79998168889431442"/>
        <bgColor indexed="64"/>
      </patternFill>
    </fill>
    <fill>
      <patternFill patternType="solid">
        <fgColor rgb="FFC0E6F5"/>
        <bgColor indexed="64"/>
      </patternFill>
    </fill>
    <fill>
      <patternFill patternType="solid">
        <fgColor rgb="FFC1E4F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4" fillId="0" borderId="0" applyNumberFormat="0" applyFill="0" applyBorder="0" applyAlignment="0" applyProtection="0"/>
    <xf numFmtId="0" fontId="10" fillId="6" borderId="18" applyNumberFormat="0" applyAlignment="0" applyProtection="0"/>
    <xf numFmtId="0" fontId="13" fillId="7" borderId="0" applyNumberFormat="0" applyBorder="0" applyAlignment="0" applyProtection="0"/>
  </cellStyleXfs>
  <cellXfs count="89">
    <xf numFmtId="0" fontId="0" fillId="0" borderId="0" xfId="0"/>
    <xf numFmtId="0" fontId="2" fillId="0" borderId="0" xfId="0" applyFont="1" applyAlignment="1">
      <alignment horizontal="left" vertical="center"/>
    </xf>
    <xf numFmtId="0" fontId="3" fillId="0" borderId="0" xfId="0" applyFont="1" applyAlignment="1">
      <alignment vertical="center" wrapText="1"/>
    </xf>
    <xf numFmtId="0" fontId="0" fillId="2" borderId="1" xfId="0" applyFill="1" applyBorder="1"/>
    <xf numFmtId="2" fontId="1" fillId="0" borderId="1" xfId="0" applyNumberFormat="1" applyFont="1" applyBorder="1"/>
    <xf numFmtId="0" fontId="1" fillId="2" borderId="1" xfId="0" applyFont="1" applyFill="1" applyBorder="1"/>
    <xf numFmtId="0" fontId="1" fillId="0" borderId="1" xfId="0" applyFont="1" applyBorder="1" applyAlignment="1">
      <alignment horizontal="center"/>
    </xf>
    <xf numFmtId="0" fontId="0" fillId="3" borderId="1" xfId="0" applyFill="1" applyBorder="1" applyAlignment="1">
      <alignment horizontal="center"/>
    </xf>
    <xf numFmtId="0" fontId="0" fillId="0" borderId="2" xfId="0"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3" borderId="6" xfId="0" applyFont="1" applyFill="1" applyBorder="1"/>
    <xf numFmtId="0" fontId="0" fillId="0" borderId="7" xfId="0" applyBorder="1"/>
    <xf numFmtId="0" fontId="0" fillId="0" borderId="8" xfId="0" applyBorder="1"/>
    <xf numFmtId="0" fontId="1" fillId="2" borderId="6" xfId="0" applyFont="1" applyFill="1" applyBorder="1"/>
    <xf numFmtId="0" fontId="0" fillId="0" borderId="5" xfId="0" applyBorder="1" applyAlignment="1">
      <alignment horizontal="left"/>
    </xf>
    <xf numFmtId="2" fontId="0" fillId="3" borderId="6" xfId="0" applyNumberFormat="1" applyFill="1" applyBorder="1"/>
    <xf numFmtId="2" fontId="1" fillId="2" borderId="6" xfId="0" applyNumberFormat="1" applyFont="1" applyFill="1" applyBorder="1"/>
    <xf numFmtId="0" fontId="0" fillId="0" borderId="12" xfId="0" applyBorder="1"/>
    <xf numFmtId="0" fontId="0" fillId="0" borderId="13" xfId="0" applyBorder="1"/>
    <xf numFmtId="0" fontId="4" fillId="0" borderId="0" xfId="1"/>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 fillId="2" borderId="14" xfId="0" applyFont="1" applyFill="1" applyBorder="1"/>
    <xf numFmtId="0" fontId="0" fillId="0" borderId="1" xfId="0" applyBorder="1" applyProtection="1">
      <protection locked="0"/>
    </xf>
    <xf numFmtId="2" fontId="0" fillId="0" borderId="1" xfId="0" applyNumberFormat="1" applyBorder="1" applyProtection="1">
      <protection locked="0"/>
    </xf>
    <xf numFmtId="0" fontId="9" fillId="0" borderId="7" xfId="1" applyFont="1" applyBorder="1" applyAlignment="1">
      <alignment horizontal="center"/>
    </xf>
    <xf numFmtId="0" fontId="6" fillId="5" borderId="0" xfId="0" applyFont="1" applyFill="1" applyProtection="1">
      <protection locked="0"/>
    </xf>
    <xf numFmtId="0" fontId="1" fillId="5" borderId="7" xfId="0" applyFont="1" applyFill="1" applyBorder="1"/>
    <xf numFmtId="1" fontId="0" fillId="5" borderId="0" xfId="0" applyNumberFormat="1" applyFill="1" applyAlignment="1">
      <alignment horizontal="center"/>
    </xf>
    <xf numFmtId="0" fontId="1" fillId="5" borderId="8" xfId="0" applyFont="1" applyFill="1" applyBorder="1"/>
    <xf numFmtId="0" fontId="11" fillId="5" borderId="7" xfId="0" applyFont="1" applyFill="1" applyBorder="1"/>
    <xf numFmtId="0" fontId="0" fillId="0" borderId="0" xfId="0" applyAlignment="1">
      <alignment vertical="top" wrapText="1"/>
    </xf>
    <xf numFmtId="0" fontId="5" fillId="0" borderId="0" xfId="0" applyFont="1"/>
    <xf numFmtId="0" fontId="10" fillId="4" borderId="1" xfId="0" applyFont="1" applyFill="1" applyBorder="1" applyAlignment="1" applyProtection="1">
      <alignment horizontal="center"/>
      <protection locked="0"/>
    </xf>
    <xf numFmtId="0" fontId="1" fillId="2" borderId="3" xfId="0" applyFont="1" applyFill="1" applyBorder="1" applyAlignment="1">
      <alignment horizontal="center"/>
    </xf>
    <xf numFmtId="0" fontId="12" fillId="0" borderId="0" xfId="0" applyFont="1"/>
    <xf numFmtId="0" fontId="14" fillId="7" borderId="1" xfId="3" applyFont="1" applyBorder="1"/>
    <xf numFmtId="2" fontId="14" fillId="7" borderId="1" xfId="3" applyNumberFormat="1" applyFont="1" applyBorder="1"/>
    <xf numFmtId="0" fontId="14" fillId="7" borderId="1" xfId="3" applyFont="1" applyBorder="1" applyAlignment="1">
      <alignment horizontal="center" vertical="center"/>
    </xf>
    <xf numFmtId="0" fontId="14" fillId="7" borderId="1" xfId="3" applyFont="1" applyBorder="1" applyAlignment="1">
      <alignment horizontal="center"/>
    </xf>
    <xf numFmtId="0" fontId="0" fillId="0" borderId="0" xfId="0" applyAlignment="1">
      <alignment horizontal="center"/>
    </xf>
    <xf numFmtId="0" fontId="1" fillId="0" borderId="0" xfId="0" applyFont="1" applyAlignment="1">
      <alignment horizontal="center"/>
    </xf>
    <xf numFmtId="0" fontId="14" fillId="6" borderId="18" xfId="2" applyFont="1" applyProtection="1">
      <protection locked="0"/>
    </xf>
    <xf numFmtId="0" fontId="0" fillId="0" borderId="0" xfId="0" applyAlignment="1">
      <alignment wrapText="1"/>
    </xf>
    <xf numFmtId="0" fontId="15" fillId="0" borderId="0" xfId="0" applyFont="1"/>
    <xf numFmtId="0" fontId="10" fillId="8" borderId="15" xfId="0" applyFont="1" applyFill="1" applyBorder="1" applyAlignment="1">
      <alignment horizontal="center" wrapText="1"/>
    </xf>
    <xf numFmtId="0" fontId="0" fillId="0" borderId="19" xfId="0" applyBorder="1" applyAlignment="1">
      <alignment horizontal="center" wrapText="1"/>
    </xf>
    <xf numFmtId="0" fontId="0" fillId="0" borderId="3" xfId="0" applyBorder="1" applyAlignment="1">
      <alignment horizontal="center"/>
    </xf>
    <xf numFmtId="0" fontId="0" fillId="0" borderId="20" xfId="0" applyBorder="1" applyAlignment="1">
      <alignment horizontal="center" wrapText="1"/>
    </xf>
    <xf numFmtId="0" fontId="1" fillId="0" borderId="4" xfId="0" applyFont="1" applyBorder="1" applyAlignment="1">
      <alignment horizontal="center"/>
    </xf>
    <xf numFmtId="0" fontId="16" fillId="0" borderId="1" xfId="0" applyFont="1" applyBorder="1" applyAlignment="1">
      <alignment wrapText="1"/>
    </xf>
    <xf numFmtId="0" fontId="1" fillId="0" borderId="1" xfId="0" applyFont="1" applyBorder="1" applyAlignment="1" applyProtection="1">
      <alignment horizontal="center"/>
      <protection locked="0"/>
    </xf>
    <xf numFmtId="0" fontId="0" fillId="0" borderId="1" xfId="0" applyBorder="1" applyAlignment="1">
      <alignment horizontal="center" wrapText="1"/>
    </xf>
    <xf numFmtId="0" fontId="17" fillId="0" borderId="6" xfId="0" applyFont="1" applyBorder="1" applyAlignment="1">
      <alignment horizontal="center"/>
    </xf>
    <xf numFmtId="0" fontId="0" fillId="9" borderId="5" xfId="0" applyFill="1" applyBorder="1" applyAlignment="1">
      <alignment horizontal="center" vertical="center"/>
    </xf>
    <xf numFmtId="0" fontId="16" fillId="10" borderId="1" xfId="0" applyFont="1" applyFill="1" applyBorder="1" applyAlignment="1">
      <alignment wrapText="1"/>
    </xf>
    <xf numFmtId="0" fontId="0" fillId="0" borderId="1" xfId="0" applyBorder="1" applyAlignment="1">
      <alignment wrapText="1"/>
    </xf>
    <xf numFmtId="0" fontId="16" fillId="11" borderId="25" xfId="0" applyFont="1" applyFill="1" applyBorder="1" applyAlignment="1">
      <alignment wrapText="1"/>
    </xf>
    <xf numFmtId="0" fontId="1" fillId="0" borderId="25" xfId="0" applyFont="1" applyBorder="1" applyAlignment="1" applyProtection="1">
      <alignment horizontal="center"/>
      <protection locked="0"/>
    </xf>
    <xf numFmtId="0" fontId="0" fillId="0" borderId="25" xfId="0" applyBorder="1" applyAlignment="1">
      <alignment horizontal="center" wrapText="1"/>
    </xf>
    <xf numFmtId="0" fontId="0" fillId="0" borderId="16" xfId="0" applyBorder="1" applyAlignment="1">
      <alignment horizontal="center" vertical="center" wrapText="1"/>
    </xf>
    <xf numFmtId="0" fontId="0" fillId="0" borderId="17" xfId="0" applyBorder="1" applyAlignment="1">
      <alignment horizontal="center" vertical="center"/>
    </xf>
    <xf numFmtId="0" fontId="5" fillId="0" borderId="15" xfId="0" applyFont="1" applyBorder="1" applyAlignment="1">
      <alignment horizontal="center" wrapText="1"/>
    </xf>
    <xf numFmtId="0" fontId="5" fillId="0" borderId="4" xfId="0" applyFont="1" applyBorder="1" applyAlignment="1">
      <alignment horizontal="center" wrapText="1"/>
    </xf>
    <xf numFmtId="0" fontId="15" fillId="0" borderId="2" xfId="0" applyFont="1" applyBorder="1" applyAlignment="1">
      <alignment horizontal="center" wrapText="1"/>
    </xf>
    <xf numFmtId="0" fontId="15" fillId="0" borderId="12" xfId="0" applyFont="1" applyBorder="1" applyAlignment="1">
      <alignment horizontal="center" wrapText="1"/>
    </xf>
    <xf numFmtId="0" fontId="15" fillId="0" borderId="13" xfId="0" applyFont="1" applyBorder="1" applyAlignment="1">
      <alignment horizontal="center" wrapText="1"/>
    </xf>
    <xf numFmtId="0" fontId="15" fillId="0" borderId="7" xfId="0" applyFont="1" applyBorder="1" applyAlignment="1">
      <alignment horizontal="center" wrapText="1"/>
    </xf>
    <xf numFmtId="0" fontId="15" fillId="0" borderId="0" xfId="0" applyFont="1" applyAlignment="1">
      <alignment horizontal="center" wrapText="1"/>
    </xf>
    <xf numFmtId="0" fontId="15" fillId="0" borderId="8" xfId="0" applyFont="1" applyBorder="1" applyAlignment="1">
      <alignment horizontal="center" wrapText="1"/>
    </xf>
    <xf numFmtId="0" fontId="15" fillId="0" borderId="9" xfId="0" applyFont="1" applyBorder="1" applyAlignment="1">
      <alignment horizontal="center" wrapText="1"/>
    </xf>
    <xf numFmtId="0" fontId="15" fillId="0" borderId="10" xfId="0" applyFont="1" applyBorder="1" applyAlignment="1">
      <alignment horizontal="center" wrapText="1"/>
    </xf>
    <xf numFmtId="0" fontId="15" fillId="0" borderId="11" xfId="0" applyFont="1" applyBorder="1" applyAlignment="1">
      <alignment horizontal="center" wrapText="1"/>
    </xf>
    <xf numFmtId="0" fontId="0" fillId="9" borderId="21" xfId="0" applyFill="1" applyBorder="1" applyAlignment="1">
      <alignment horizontal="center" vertical="center" wrapText="1"/>
    </xf>
    <xf numFmtId="0" fontId="0" fillId="9" borderId="22" xfId="0" applyFill="1" applyBorder="1" applyAlignment="1">
      <alignment horizontal="center" vertical="center" wrapText="1"/>
    </xf>
    <xf numFmtId="0" fontId="0" fillId="9" borderId="21" xfId="0" applyFill="1" applyBorder="1" applyAlignment="1">
      <alignment horizontal="center" vertical="center"/>
    </xf>
    <xf numFmtId="0" fontId="0" fillId="9" borderId="22" xfId="0" applyFill="1" applyBorder="1" applyAlignment="1">
      <alignment horizontal="center" vertical="center"/>
    </xf>
    <xf numFmtId="0" fontId="0" fillId="9" borderId="5" xfId="0" applyFill="1" applyBorder="1" applyAlignment="1">
      <alignment horizontal="center" vertical="center" wrapText="1"/>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1" fillId="0" borderId="0" xfId="0" applyFont="1" applyAlignment="1">
      <alignment horizontal="center" wrapText="1"/>
    </xf>
    <xf numFmtId="1" fontId="19" fillId="3" borderId="1" xfId="0" applyNumberFormat="1" applyFont="1" applyFill="1" applyBorder="1" applyAlignment="1">
      <alignment horizontal="center"/>
    </xf>
  </cellXfs>
  <cellStyles count="4">
    <cellStyle name="60% - Accent1" xfId="3" builtinId="32"/>
    <cellStyle name="Check Cell" xfId="2" builtinId="23"/>
    <cellStyle name="Hyperlink" xfId="1" builtinId="8"/>
    <cellStyle name="Normal" xfId="0" builtinId="0"/>
  </cellStyles>
  <dxfs count="12">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1"/>
        </patternFill>
      </fill>
    </dxf>
    <dxf>
      <font>
        <b/>
        <i val="0"/>
        <strike val="0"/>
        <condense val="0"/>
        <extend val="0"/>
        <outline val="0"/>
        <shadow val="0"/>
        <u val="none"/>
        <vertAlign val="baseline"/>
        <sz val="12"/>
        <color rgb="FF002060"/>
        <name val="Arial"/>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5e97ba9c3aca4a51"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EBCD43-4F8A-4FC5-B466-6C1F1AEFECB8}" name="Table1" displayName="Table1" ref="C6:F17" totalsRowShown="0" headerRowDxfId="11" headerRowBorderDxfId="10" tableBorderDxfId="9" totalsRowBorderDxfId="8">
  <tableColumns count="4">
    <tableColumn id="6" xr3:uid="{8E39E156-2DD0-4256-8D8F-487FEE6A3805}" name="EFA management questionnaire"/>
    <tableColumn id="2" xr3:uid="{EFFE8BA1-687F-4E1D-BF97-2730FD8FBFB1}" name="Answer" dataDxfId="7"/>
    <tableColumn id="3" xr3:uid="{19936454-FF37-41B8-A539-61543E1511C0}" name="Suggestion" dataDxfId="6">
      <calculatedColumnFormula>IF(D7="Yes", "EFA Catch Crops might be a suitable EFA option for you, 
please read the full option guidance", "")</calculatedColumnFormula>
    </tableColumn>
    <tableColumn id="4" xr3:uid="{206B4458-90AB-471D-93D5-BC83BD0AA10A}" name="Guidance" dataDxfId="5">
      <calculatedColumnFormula>IF(D7="YES", HYPERLINK("https://www.ruralpayments.org/topics/all-schemes/basic-payment-scheme/basic-payment-scheme-full-guidance/greening---bps/greening-guidance-2026/efa-ecological-focus-areas/", "Click Here"), "")</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uralpayments.org/topics/all-sche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FA489-E694-492D-A46E-6529DC70BD14}">
  <dimension ref="B1:G17"/>
  <sheetViews>
    <sheetView showGridLines="0" zoomScaleNormal="100" workbookViewId="0">
      <selection activeCell="D12" sqref="D12"/>
    </sheetView>
  </sheetViews>
  <sheetFormatPr defaultRowHeight="15" x14ac:dyDescent="0.2"/>
  <cols>
    <col min="1" max="1" width="3.77734375" customWidth="1"/>
    <col min="2" max="2" width="16.109375" customWidth="1"/>
    <col min="3" max="3" width="53.44140625" style="47" customWidth="1"/>
    <col min="4" max="4" width="12.21875" customWidth="1"/>
    <col min="5" max="5" width="54.44140625" style="47" customWidth="1"/>
    <col min="6" max="6" width="17.6640625" customWidth="1"/>
  </cols>
  <sheetData>
    <row r="1" spans="2:7" ht="15.75" thickBot="1" x14ac:dyDescent="0.25"/>
    <row r="2" spans="2:7" ht="15" customHeight="1" x14ac:dyDescent="0.25">
      <c r="B2" s="68" t="s">
        <v>0</v>
      </c>
      <c r="C2" s="69"/>
      <c r="D2" s="69"/>
      <c r="E2" s="69"/>
      <c r="F2" s="70"/>
      <c r="G2" s="48"/>
    </row>
    <row r="3" spans="2:7" ht="15" customHeight="1" x14ac:dyDescent="0.25">
      <c r="B3" s="71"/>
      <c r="C3" s="72"/>
      <c r="D3" s="72"/>
      <c r="E3" s="72"/>
      <c r="F3" s="73"/>
      <c r="G3" s="48"/>
    </row>
    <row r="4" spans="2:7" ht="15" customHeight="1" x14ac:dyDescent="0.25">
      <c r="B4" s="71"/>
      <c r="C4" s="72"/>
      <c r="D4" s="72"/>
      <c r="E4" s="72"/>
      <c r="F4" s="73"/>
      <c r="G4" s="48"/>
    </row>
    <row r="5" spans="2:7" ht="64.5" customHeight="1" thickBot="1" x14ac:dyDescent="0.3">
      <c r="B5" s="74"/>
      <c r="C5" s="75"/>
      <c r="D5" s="75"/>
      <c r="E5" s="75"/>
      <c r="F5" s="76"/>
      <c r="G5" s="48"/>
    </row>
    <row r="6" spans="2:7" ht="15.75" x14ac:dyDescent="0.25">
      <c r="B6" s="49" t="s">
        <v>1</v>
      </c>
      <c r="C6" s="50" t="s">
        <v>2</v>
      </c>
      <c r="D6" s="51" t="s">
        <v>3</v>
      </c>
      <c r="E6" s="52" t="s">
        <v>4</v>
      </c>
      <c r="F6" s="53" t="s">
        <v>5</v>
      </c>
    </row>
    <row r="7" spans="2:7" ht="48" customHeight="1" x14ac:dyDescent="0.25">
      <c r="B7" s="77" t="s">
        <v>6</v>
      </c>
      <c r="C7" s="54" t="s">
        <v>7</v>
      </c>
      <c r="D7" s="55"/>
      <c r="E7" s="56" t="str">
        <f>IF(D7="Yes", "EFA Margin might be a suitable EFA option for you, 
please read the full option guidance", "")</f>
        <v/>
      </c>
      <c r="F7" s="57" t="str">
        <f>IF(D7="YES", HYPERLINK("https://www.ruralpayments.org/topics/all-schemes/basic-payment-scheme/basic-payment-scheme-full-guidance/greening---bps/", "Click Here"), "")</f>
        <v/>
      </c>
    </row>
    <row r="8" spans="2:7" ht="48" customHeight="1" x14ac:dyDescent="0.25">
      <c r="B8" s="78"/>
      <c r="C8" s="54" t="s">
        <v>8</v>
      </c>
      <c r="D8" s="55"/>
      <c r="E8" s="56" t="str">
        <f>IF(D8="Yes", "EFA Unharvested Crop might be a suitable EFA option for you, 
please read the full option guidance", "")</f>
        <v/>
      </c>
      <c r="F8" s="57" t="str">
        <f t="shared" ref="F8:F17" si="0">IF(D8="YES", HYPERLINK("https://www.ruralpayments.org/topics/all-schemes/basic-payment-scheme/basic-payment-scheme-full-guidance/greening---bps/", "Click Here"), "")</f>
        <v/>
      </c>
    </row>
    <row r="9" spans="2:7" ht="60.75" x14ac:dyDescent="0.25">
      <c r="B9" s="58" t="s">
        <v>9</v>
      </c>
      <c r="C9" s="59" t="s">
        <v>10</v>
      </c>
      <c r="D9" s="55"/>
      <c r="E9" s="56" t="str">
        <f>IF(D9="Yes", "EFA Fallow might be a suitable EFA option for you, 
please read the full option guidance", "")</f>
        <v/>
      </c>
      <c r="F9" s="57" t="str">
        <f t="shared" si="0"/>
        <v/>
      </c>
      <c r="G9" s="21"/>
    </row>
    <row r="10" spans="2:7" ht="30.75" x14ac:dyDescent="0.25">
      <c r="B10" s="79" t="s">
        <v>11</v>
      </c>
      <c r="C10" s="60" t="s">
        <v>12</v>
      </c>
      <c r="D10" s="55"/>
      <c r="E10" s="56" t="str">
        <f>IF(D10="Yes", "EFA Low input grassland might be a suitable EFA option for you, 
please read the full option guidance", "")</f>
        <v/>
      </c>
      <c r="F10" s="57" t="str">
        <f t="shared" si="0"/>
        <v/>
      </c>
    </row>
    <row r="11" spans="2:7" ht="45.75" x14ac:dyDescent="0.25">
      <c r="B11" s="80"/>
      <c r="C11" s="60" t="s">
        <v>13</v>
      </c>
      <c r="D11" s="55"/>
      <c r="E11" s="56" t="str">
        <f>IF(D11="Yes", "EFA herb and legume rich pastures might be a suitable EFA option for you, 
please read the full option guidance", "")</f>
        <v/>
      </c>
      <c r="F11" s="57" t="str">
        <f t="shared" si="0"/>
        <v/>
      </c>
    </row>
    <row r="12" spans="2:7" ht="30.75" x14ac:dyDescent="0.25">
      <c r="B12" s="81" t="s">
        <v>14</v>
      </c>
      <c r="C12" s="60" t="s">
        <v>15</v>
      </c>
      <c r="D12" s="55"/>
      <c r="E12" s="56" t="str">
        <f>IF(D12="Yes", "EFA Catch Crops might be a suitable EFA option for you, 
please read the full option guidance", "")</f>
        <v/>
      </c>
      <c r="F12" s="57" t="str">
        <f t="shared" si="0"/>
        <v/>
      </c>
    </row>
    <row r="13" spans="2:7" ht="60.75" x14ac:dyDescent="0.25">
      <c r="B13" s="81"/>
      <c r="C13" s="60" t="s">
        <v>16</v>
      </c>
      <c r="D13" s="55"/>
      <c r="E13" s="56" t="str">
        <f>IF(D13="Yes", "EFA Green Cover might be a suitable EFA option for you, 
please read the full option guidance", "")</f>
        <v/>
      </c>
      <c r="F13" s="57" t="str">
        <f t="shared" si="0"/>
        <v/>
      </c>
    </row>
    <row r="14" spans="2:7" ht="30.75" x14ac:dyDescent="0.25">
      <c r="B14" s="81"/>
      <c r="C14" s="54" t="s">
        <v>17</v>
      </c>
      <c r="D14" s="55"/>
      <c r="E14" s="56" t="str">
        <f>IF(D14="Yes", "EFA Nitrogen Fixing crop might be a suitable EFA option for you, 
please read the full option guidance", "")</f>
        <v/>
      </c>
      <c r="F14" s="57" t="str">
        <f t="shared" si="0"/>
        <v/>
      </c>
    </row>
    <row r="15" spans="2:7" ht="31.5" customHeight="1" x14ac:dyDescent="0.25">
      <c r="B15" s="79" t="s">
        <v>18</v>
      </c>
      <c r="C15" s="60" t="s">
        <v>19</v>
      </c>
      <c r="D15" s="55"/>
      <c r="E15" s="56" t="str">
        <f>IF(D15="Yes", "EFA Hedges might be a suitable EFA option for you, 
please read the full option guidance", "")</f>
        <v/>
      </c>
      <c r="F15" s="57" t="str">
        <f t="shared" si="0"/>
        <v/>
      </c>
    </row>
    <row r="16" spans="2:7" ht="45.75" x14ac:dyDescent="0.25">
      <c r="B16" s="82"/>
      <c r="C16" s="54" t="s">
        <v>20</v>
      </c>
      <c r="D16" s="55"/>
      <c r="E16" s="56" t="str">
        <f>IF(D16="Yes", "EFA Low Density trees might be a suitable EFA option for you, 
please read the full option guidance", "")</f>
        <v/>
      </c>
      <c r="F16" s="57" t="str">
        <f t="shared" si="0"/>
        <v/>
      </c>
    </row>
    <row r="17" spans="2:6" ht="45.75" customHeight="1" thickBot="1" x14ac:dyDescent="0.3">
      <c r="B17" s="83"/>
      <c r="C17" s="61" t="s">
        <v>21</v>
      </c>
      <c r="D17" s="62"/>
      <c r="E17" s="63" t="str">
        <f>IF(D17="Yes", "EFA Agro Forestry might be a suitable EFA option for you, 
please read the full option guidance", "")</f>
        <v/>
      </c>
      <c r="F17" s="57" t="str">
        <f t="shared" si="0"/>
        <v/>
      </c>
    </row>
  </sheetData>
  <sheetProtection algorithmName="SHA-512" hashValue="GvBW4C0QJtUanHf1yfvMrM35bCOWgzmi7r2kAVVZIUOIVqeX+p+k5jfyTZEFNpLMZyJpLS6C6f11fssALkLkiQ==" saltValue="NeBWCKNRiAnAKrSntyMIQg==" spinCount="100000" sheet="1" objects="1" scenarios="1"/>
  <mergeCells count="5">
    <mergeCell ref="B2:F5"/>
    <mergeCell ref="B7:B8"/>
    <mergeCell ref="B10:B11"/>
    <mergeCell ref="B12:B14"/>
    <mergeCell ref="B15:B17"/>
  </mergeCells>
  <dataValidations count="1">
    <dataValidation type="list" allowBlank="1" showInputMessage="1" showErrorMessage="1" sqref="D7:D17" xr:uid="{99CA1692-48C8-4FE3-9B9D-A0426F221F65}">
      <formula1>"YES,NO"</formula1>
    </dataValidation>
  </dataValidations>
  <pageMargins left="0.7" right="0.7" top="0.75" bottom="0.75" header="0.3" footer="0.3"/>
  <ignoredErrors>
    <ignoredError sqref="E7:E11 E13:E17 F7:F17" calculatedColumn="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37FF-F3F8-42A4-A956-3CCFAD5CF3B7}">
  <dimension ref="B1:K39"/>
  <sheetViews>
    <sheetView showGridLines="0" topLeftCell="A8" workbookViewId="0">
      <selection activeCell="B7" sqref="B7"/>
    </sheetView>
  </sheetViews>
  <sheetFormatPr defaultRowHeight="15" x14ac:dyDescent="0.2"/>
  <cols>
    <col min="2" max="2" width="20.6640625" customWidth="1"/>
    <col min="3" max="3" width="23.77734375" customWidth="1"/>
    <col min="4" max="4" width="22.21875" customWidth="1"/>
    <col min="7" max="7" width="12.77734375" customWidth="1"/>
  </cols>
  <sheetData>
    <row r="1" spans="2:11" ht="15.75" thickBot="1" x14ac:dyDescent="0.25"/>
    <row r="2" spans="2:11" ht="78" customHeight="1" x14ac:dyDescent="0.35">
      <c r="B2" s="66" t="s">
        <v>22</v>
      </c>
      <c r="C2" s="67"/>
    </row>
    <row r="3" spans="2:11" ht="99" customHeight="1" thickBot="1" x14ac:dyDescent="0.3">
      <c r="B3" s="64" t="s">
        <v>23</v>
      </c>
      <c r="C3" s="65"/>
      <c r="E3" s="44"/>
      <c r="F3" s="44"/>
      <c r="G3" s="45" t="s">
        <v>24</v>
      </c>
      <c r="H3" s="45"/>
      <c r="I3" s="45"/>
      <c r="J3" s="45"/>
      <c r="K3" s="45"/>
    </row>
    <row r="4" spans="2:11" ht="21" thickBot="1" x14ac:dyDescent="0.35">
      <c r="B4" s="26" t="s">
        <v>25</v>
      </c>
      <c r="C4" s="26" t="s">
        <v>26</v>
      </c>
      <c r="F4" s="40" t="s">
        <v>27</v>
      </c>
      <c r="G4" s="42" t="s">
        <v>28</v>
      </c>
      <c r="H4" s="43" t="s">
        <v>29</v>
      </c>
    </row>
    <row r="5" spans="2:11" ht="21.75" thickTop="1" thickBot="1" x14ac:dyDescent="0.35">
      <c r="B5" s="27"/>
      <c r="C5" s="28"/>
      <c r="F5" s="46"/>
      <c r="G5" s="40"/>
      <c r="H5" s="41">
        <f>F5/2.4710538147</f>
        <v>0</v>
      </c>
    </row>
    <row r="6" spans="2:11" ht="15.75" thickTop="1" x14ac:dyDescent="0.2">
      <c r="B6" s="27"/>
      <c r="C6" s="28"/>
    </row>
    <row r="7" spans="2:11" x14ac:dyDescent="0.2">
      <c r="B7" s="27"/>
      <c r="C7" s="28"/>
    </row>
    <row r="8" spans="2:11" x14ac:dyDescent="0.2">
      <c r="B8" s="27"/>
      <c r="C8" s="28"/>
    </row>
    <row r="9" spans="2:11" ht="21" thickBot="1" x14ac:dyDescent="0.35">
      <c r="B9" s="27"/>
      <c r="C9" s="28"/>
      <c r="F9" s="43" t="s">
        <v>29</v>
      </c>
      <c r="G9" s="42" t="s">
        <v>28</v>
      </c>
      <c r="H9" s="40" t="s">
        <v>27</v>
      </c>
    </row>
    <row r="10" spans="2:11" ht="21.75" thickTop="1" thickBot="1" x14ac:dyDescent="0.35">
      <c r="B10" s="27"/>
      <c r="C10" s="28"/>
      <c r="F10" s="46">
        <v>0</v>
      </c>
      <c r="G10" s="40"/>
      <c r="H10" s="41">
        <f>F10*2.4710538147</f>
        <v>0</v>
      </c>
    </row>
    <row r="11" spans="2:11" ht="15.75" thickTop="1" x14ac:dyDescent="0.2">
      <c r="B11" s="27"/>
      <c r="C11" s="28"/>
    </row>
    <row r="12" spans="2:11" x14ac:dyDescent="0.2">
      <c r="B12" s="27"/>
      <c r="C12" s="28"/>
    </row>
    <row r="13" spans="2:11" x14ac:dyDescent="0.2">
      <c r="B13" s="27"/>
      <c r="C13" s="28"/>
    </row>
    <row r="14" spans="2:11" x14ac:dyDescent="0.2">
      <c r="B14" s="27"/>
      <c r="C14" s="28"/>
    </row>
    <row r="15" spans="2:11" x14ac:dyDescent="0.2">
      <c r="B15" s="27"/>
      <c r="C15" s="28"/>
    </row>
    <row r="16" spans="2:11" x14ac:dyDescent="0.2">
      <c r="B16" s="27"/>
      <c r="C16" s="28"/>
    </row>
    <row r="17" spans="2:3" x14ac:dyDescent="0.2">
      <c r="B17" s="27"/>
      <c r="C17" s="28"/>
    </row>
    <row r="18" spans="2:3" x14ac:dyDescent="0.2">
      <c r="B18" s="27"/>
      <c r="C18" s="28"/>
    </row>
    <row r="19" spans="2:3" x14ac:dyDescent="0.2">
      <c r="B19" s="27"/>
      <c r="C19" s="28"/>
    </row>
    <row r="20" spans="2:3" x14ac:dyDescent="0.2">
      <c r="B20" s="27"/>
      <c r="C20" s="28"/>
    </row>
    <row r="21" spans="2:3" x14ac:dyDescent="0.2">
      <c r="B21" s="27"/>
      <c r="C21" s="28"/>
    </row>
    <row r="22" spans="2:3" x14ac:dyDescent="0.2">
      <c r="B22" s="27"/>
      <c r="C22" s="28"/>
    </row>
    <row r="23" spans="2:3" x14ac:dyDescent="0.2">
      <c r="B23" s="27"/>
      <c r="C23" s="28"/>
    </row>
    <row r="24" spans="2:3" x14ac:dyDescent="0.2">
      <c r="B24" s="27"/>
      <c r="C24" s="28"/>
    </row>
    <row r="25" spans="2:3" x14ac:dyDescent="0.2">
      <c r="B25" s="27"/>
      <c r="C25" s="28"/>
    </row>
    <row r="26" spans="2:3" x14ac:dyDescent="0.2">
      <c r="B26" s="27"/>
      <c r="C26" s="28"/>
    </row>
    <row r="27" spans="2:3" x14ac:dyDescent="0.2">
      <c r="B27" s="27"/>
      <c r="C27" s="28"/>
    </row>
    <row r="28" spans="2:3" x14ac:dyDescent="0.2">
      <c r="B28" s="27"/>
      <c r="C28" s="28"/>
    </row>
    <row r="29" spans="2:3" x14ac:dyDescent="0.2">
      <c r="B29" s="27"/>
      <c r="C29" s="28"/>
    </row>
    <row r="30" spans="2:3" x14ac:dyDescent="0.2">
      <c r="B30" s="27"/>
      <c r="C30" s="28"/>
    </row>
    <row r="31" spans="2:3" x14ac:dyDescent="0.2">
      <c r="B31" s="27"/>
      <c r="C31" s="28"/>
    </row>
    <row r="32" spans="2:3" x14ac:dyDescent="0.2">
      <c r="B32" s="27"/>
      <c r="C32" s="28"/>
    </row>
    <row r="33" spans="2:4" x14ac:dyDescent="0.2">
      <c r="B33" s="27"/>
      <c r="C33" s="28"/>
    </row>
    <row r="34" spans="2:4" x14ac:dyDescent="0.2">
      <c r="B34" s="27"/>
      <c r="C34" s="28"/>
    </row>
    <row r="35" spans="2:4" x14ac:dyDescent="0.2">
      <c r="B35" s="27"/>
      <c r="C35" s="28"/>
    </row>
    <row r="36" spans="2:4" x14ac:dyDescent="0.2">
      <c r="B36" s="27"/>
      <c r="C36" s="28"/>
      <c r="D36" s="3" t="s">
        <v>140</v>
      </c>
    </row>
    <row r="37" spans="2:4" ht="15.75" x14ac:dyDescent="0.25">
      <c r="B37" s="5" t="s">
        <v>30</v>
      </c>
      <c r="C37" s="4">
        <f>SUM(C5:C36)</f>
        <v>0</v>
      </c>
      <c r="D37" s="6">
        <f>C37*7/100</f>
        <v>0</v>
      </c>
    </row>
    <row r="39" spans="2:4" ht="20.25" x14ac:dyDescent="0.3">
      <c r="B39" s="39" t="str">
        <f>IF(C37&lt;=15,"Deemed compliant with EFA if less than 15 ha of arable Land","Required to manage EFA as you have more than 15ha of arable land")</f>
        <v>Deemed compliant with EFA if less than 15 ha of arable Land</v>
      </c>
    </row>
  </sheetData>
  <sheetProtection algorithmName="SHA-512" hashValue="FWz/W15DfGXYMqmOMLubWEAUHSurcyXh9hUUfhumgwLEkNVLIs1lfYCZPNFQbCHNcFcMEfwHdomIb2VHX/JUNw==" saltValue="RCmO/cjBL/+DVQkjP7KNuQ==" spinCount="100000" sheet="1" objects="1" scenarios="1"/>
  <protectedRanges>
    <protectedRange algorithmName="SHA-512" hashValue="QS0D7+CNyHdXPA64CB+7QnK3DOYoHZuxaFfMUkF6CzGGB6XgKW9E9evWP+7ShrmplRJ7M5rdpCBTt6/QXLs5ew==" saltValue="zR3io3h6j0SHIEcNr1FasA==" spinCount="100000" sqref="B37:D37 D36 B4:C4 B2:C3" name="Range1"/>
  </protectedRanges>
  <mergeCells count="2">
    <mergeCell ref="B3:C3"/>
    <mergeCell ref="B2:C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BD8BC14-AC79-4069-9A33-4E838A50BB6C}">
          <x14:formula1>
            <xm:f>Data!$D:$D</xm:f>
          </x14:formula1>
          <xm:sqref>B5:B36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7E18-B4A3-4502-9380-56BBA5B10958}">
  <dimension ref="B2:K31"/>
  <sheetViews>
    <sheetView showGridLines="0" tabSelected="1" zoomScaleNormal="100" workbookViewId="0">
      <selection activeCell="G23" sqref="G23"/>
    </sheetView>
  </sheetViews>
  <sheetFormatPr defaultRowHeight="15" x14ac:dyDescent="0.2"/>
  <cols>
    <col min="2" max="2" width="29.88671875" customWidth="1"/>
    <col min="4" max="4" width="17.44140625" customWidth="1"/>
    <col min="5" max="5" width="16" customWidth="1"/>
  </cols>
  <sheetData>
    <row r="2" spans="2:11" ht="36" customHeight="1" thickBot="1" x14ac:dyDescent="0.4">
      <c r="B2" s="36" t="s">
        <v>31</v>
      </c>
      <c r="G2" s="87" t="s">
        <v>32</v>
      </c>
      <c r="H2" s="87"/>
      <c r="I2" s="87"/>
      <c r="J2" s="87"/>
      <c r="K2" s="87"/>
    </row>
    <row r="3" spans="2:11" ht="21" thickBot="1" x14ac:dyDescent="0.35">
      <c r="B3" s="8"/>
      <c r="C3" s="38" t="s">
        <v>33</v>
      </c>
      <c r="D3" s="9" t="s">
        <v>34</v>
      </c>
      <c r="E3" s="10" t="s">
        <v>35</v>
      </c>
      <c r="H3" s="40" t="s">
        <v>27</v>
      </c>
      <c r="I3" s="42" t="s">
        <v>28</v>
      </c>
      <c r="J3" s="43" t="s">
        <v>29</v>
      </c>
    </row>
    <row r="4" spans="2:11" ht="27.75" thickTop="1" thickBot="1" x14ac:dyDescent="0.45">
      <c r="B4" s="11" t="s">
        <v>36</v>
      </c>
      <c r="C4" s="37"/>
      <c r="D4" s="88">
        <v>7</v>
      </c>
      <c r="E4" s="12">
        <f>C4*D4/100</f>
        <v>0</v>
      </c>
      <c r="H4" s="46">
        <v>0</v>
      </c>
      <c r="I4" s="40"/>
      <c r="J4" s="41">
        <f>H4/2.4710538147</f>
        <v>0</v>
      </c>
    </row>
    <row r="5" spans="2:11" ht="16.5" thickTop="1" x14ac:dyDescent="0.25">
      <c r="B5" s="31"/>
      <c r="C5" s="30">
        <v>0</v>
      </c>
      <c r="D5" s="32"/>
      <c r="E5" s="33"/>
    </row>
    <row r="6" spans="2:11" ht="20.25" x14ac:dyDescent="0.3">
      <c r="B6" s="34" t="str">
        <f>IF(C4&lt;=15,"Deemed compliant with EFA not greater than 15 ha of arable land","More than 15ha of arable land, requirement to manage EFA ")</f>
        <v>Deemed compliant with EFA not greater than 15 ha of arable land</v>
      </c>
      <c r="C6" s="30"/>
      <c r="D6" s="32"/>
      <c r="E6" s="33"/>
    </row>
    <row r="7" spans="2:11" x14ac:dyDescent="0.2">
      <c r="B7" s="13"/>
      <c r="E7" s="14"/>
    </row>
    <row r="8" spans="2:11" ht="21" thickBot="1" x14ac:dyDescent="0.35">
      <c r="B8" s="11" t="s">
        <v>37</v>
      </c>
      <c r="C8" s="5" t="s">
        <v>38</v>
      </c>
      <c r="D8" s="5" t="s">
        <v>39</v>
      </c>
      <c r="E8" s="15" t="s">
        <v>40</v>
      </c>
      <c r="H8" s="43" t="s">
        <v>29</v>
      </c>
      <c r="I8" s="42" t="s">
        <v>28</v>
      </c>
      <c r="J8" s="40" t="s">
        <v>27</v>
      </c>
    </row>
    <row r="9" spans="2:11" ht="21.75" thickTop="1" thickBot="1" x14ac:dyDescent="0.35">
      <c r="B9" s="16" t="s">
        <v>41</v>
      </c>
      <c r="C9" s="7">
        <v>1</v>
      </c>
      <c r="D9" s="27"/>
      <c r="E9" s="17">
        <f>C9*D9</f>
        <v>0</v>
      </c>
      <c r="H9" s="46"/>
      <c r="I9" s="40"/>
      <c r="J9" s="41">
        <f>H9*2.4710538147</f>
        <v>0</v>
      </c>
    </row>
    <row r="10" spans="2:11" ht="15.75" thickTop="1" x14ac:dyDescent="0.2">
      <c r="B10" s="16" t="s">
        <v>42</v>
      </c>
      <c r="C10" s="7">
        <v>1.5</v>
      </c>
      <c r="D10" s="27"/>
      <c r="E10" s="17">
        <f t="shared" ref="E10:E20" si="0">C10*D10</f>
        <v>0</v>
      </c>
    </row>
    <row r="11" spans="2:11" x14ac:dyDescent="0.2">
      <c r="B11" s="16" t="s">
        <v>43</v>
      </c>
      <c r="C11" s="7">
        <v>1</v>
      </c>
      <c r="D11" s="27"/>
      <c r="E11" s="17">
        <f t="shared" si="0"/>
        <v>0</v>
      </c>
    </row>
    <row r="12" spans="2:11" x14ac:dyDescent="0.2">
      <c r="B12" s="16" t="s">
        <v>44</v>
      </c>
      <c r="C12" s="7">
        <v>0.3</v>
      </c>
      <c r="D12" s="27"/>
      <c r="E12" s="17">
        <f t="shared" si="0"/>
        <v>0</v>
      </c>
    </row>
    <row r="13" spans="2:11" x14ac:dyDescent="0.2">
      <c r="B13" s="16" t="s">
        <v>45</v>
      </c>
      <c r="C13" s="7">
        <v>0.3</v>
      </c>
      <c r="D13" s="27"/>
      <c r="E13" s="17">
        <f t="shared" si="0"/>
        <v>0</v>
      </c>
      <c r="G13" s="21"/>
    </row>
    <row r="14" spans="2:11" x14ac:dyDescent="0.2">
      <c r="B14" s="16" t="s">
        <v>46</v>
      </c>
      <c r="C14" s="7">
        <v>1</v>
      </c>
      <c r="D14" s="27"/>
      <c r="E14" s="17">
        <f t="shared" si="0"/>
        <v>0</v>
      </c>
    </row>
    <row r="15" spans="2:11" x14ac:dyDescent="0.2">
      <c r="B15" s="16" t="s">
        <v>47</v>
      </c>
      <c r="C15" s="7" t="s">
        <v>48</v>
      </c>
      <c r="D15" s="27"/>
      <c r="E15" s="17">
        <f>D15*0.001</f>
        <v>0</v>
      </c>
    </row>
    <row r="16" spans="2:11" x14ac:dyDescent="0.2">
      <c r="B16" s="16" t="s">
        <v>49</v>
      </c>
      <c r="C16" s="7" t="s">
        <v>50</v>
      </c>
      <c r="D16" s="27"/>
      <c r="E16" s="17">
        <f>D16*0.0005</f>
        <v>0</v>
      </c>
    </row>
    <row r="17" spans="2:11" x14ac:dyDescent="0.2">
      <c r="B17" s="16" t="s">
        <v>51</v>
      </c>
      <c r="C17" s="7">
        <v>0.2</v>
      </c>
      <c r="D17" s="27"/>
      <c r="E17" s="17">
        <f>C17*D17</f>
        <v>0</v>
      </c>
    </row>
    <row r="18" spans="2:11" x14ac:dyDescent="0.2">
      <c r="B18" s="16" t="s">
        <v>52</v>
      </c>
      <c r="C18" s="7">
        <v>1.5</v>
      </c>
      <c r="D18" s="27"/>
      <c r="E18" s="17">
        <f t="shared" si="0"/>
        <v>0</v>
      </c>
    </row>
    <row r="19" spans="2:11" x14ac:dyDescent="0.2">
      <c r="B19" s="16" t="s">
        <v>53</v>
      </c>
      <c r="C19" s="7">
        <v>2</v>
      </c>
      <c r="D19" s="27"/>
      <c r="E19" s="17">
        <f t="shared" si="0"/>
        <v>0</v>
      </c>
    </row>
    <row r="20" spans="2:11" x14ac:dyDescent="0.2">
      <c r="B20" s="16" t="s">
        <v>54</v>
      </c>
      <c r="C20" s="7">
        <v>1.5</v>
      </c>
      <c r="D20" s="27"/>
      <c r="E20" s="17">
        <f t="shared" si="0"/>
        <v>0</v>
      </c>
    </row>
    <row r="21" spans="2:11" ht="24" customHeight="1" x14ac:dyDescent="0.25">
      <c r="B21" s="13"/>
      <c r="D21" s="5" t="s">
        <v>55</v>
      </c>
      <c r="E21" s="18">
        <f>SUM(E9:E20)</f>
        <v>0</v>
      </c>
    </row>
    <row r="22" spans="2:11" ht="17.25" thickBot="1" x14ac:dyDescent="0.25">
      <c r="B22" s="13"/>
      <c r="E22" s="14"/>
      <c r="J22" s="2"/>
      <c r="K22" s="2"/>
    </row>
    <row r="23" spans="2:11" ht="16.5" x14ac:dyDescent="0.2">
      <c r="B23" s="8"/>
      <c r="C23" s="19"/>
      <c r="D23" s="19"/>
      <c r="E23" s="20"/>
      <c r="J23" s="2"/>
      <c r="K23" s="2"/>
    </row>
    <row r="24" spans="2:11" ht="120" customHeight="1" x14ac:dyDescent="0.2">
      <c r="B24" s="84" t="s">
        <v>56</v>
      </c>
      <c r="C24" s="85"/>
      <c r="D24" s="85"/>
      <c r="E24" s="86"/>
      <c r="K24" s="2"/>
    </row>
    <row r="25" spans="2:11" ht="16.5" x14ac:dyDescent="0.2">
      <c r="B25" s="84"/>
      <c r="C25" s="85"/>
      <c r="D25" s="85"/>
      <c r="E25" s="86"/>
      <c r="K25" s="2"/>
    </row>
    <row r="26" spans="2:11" ht="16.5" x14ac:dyDescent="0.2">
      <c r="B26" s="84"/>
      <c r="C26" s="85"/>
      <c r="D26" s="85"/>
      <c r="E26" s="86"/>
      <c r="K26" s="2"/>
    </row>
    <row r="27" spans="2:11" x14ac:dyDescent="0.2">
      <c r="B27" s="84"/>
      <c r="C27" s="85"/>
      <c r="D27" s="85"/>
      <c r="E27" s="86"/>
    </row>
    <row r="28" spans="2:11" x14ac:dyDescent="0.2">
      <c r="B28" s="84"/>
      <c r="C28" s="85"/>
      <c r="D28" s="85"/>
      <c r="E28" s="86"/>
    </row>
    <row r="29" spans="2:11" x14ac:dyDescent="0.2">
      <c r="B29" s="84"/>
      <c r="C29" s="85"/>
      <c r="D29" s="85"/>
      <c r="E29" s="86"/>
    </row>
    <row r="30" spans="2:11" ht="20.25" x14ac:dyDescent="0.3">
      <c r="B30" s="29" t="s">
        <v>57</v>
      </c>
      <c r="C30" s="35"/>
      <c r="D30" s="35"/>
      <c r="E30" s="22"/>
    </row>
    <row r="31" spans="2:11" ht="15.75" thickBot="1" x14ac:dyDescent="0.25">
      <c r="B31" s="23"/>
      <c r="C31" s="24"/>
      <c r="D31" s="24"/>
      <c r="E31" s="25"/>
    </row>
  </sheetData>
  <sheetProtection algorithmName="SHA-512" hashValue="X8MgGOy3CLUiH4F93iujPQBmAY46TZemo2TgggVRJp1EIyQOye58rr8IE5desoiYgN8kgRdUPEk7L0+ZxOA0ig==" saltValue="gSWMBy0Lf4C0KqB+zTKyzg==" spinCount="100000" sheet="1" objects="1" scenarios="1"/>
  <mergeCells count="2">
    <mergeCell ref="B24:E29"/>
    <mergeCell ref="G2:K2"/>
  </mergeCells>
  <conditionalFormatting sqref="E4">
    <cfRule type="cellIs" dxfId="4" priority="1" operator="lessThan">
      <formula>0.7505</formula>
    </cfRule>
  </conditionalFormatting>
  <conditionalFormatting sqref="E21">
    <cfRule type="cellIs" dxfId="3" priority="2" operator="equal">
      <formula>0</formula>
    </cfRule>
    <cfRule type="cellIs" dxfId="2" priority="3" operator="lessThan">
      <formula>$E$4</formula>
    </cfRule>
    <cfRule type="cellIs" dxfId="1" priority="4" operator="equal">
      <formula>$E$4</formula>
    </cfRule>
    <cfRule type="cellIs" dxfId="0" priority="5" operator="greaterThan">
      <formula>$E$4</formula>
    </cfRule>
  </conditionalFormatting>
  <hyperlinks>
    <hyperlink ref="B30" r:id="rId1" display="https://www.ruralpayments.org/topics/all-schemes/" xr:uid="{9863D3B7-CCB0-4099-B239-B1B2A5B778A3}"/>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E02C7-AA78-43E8-BC19-1059915597D1}">
  <dimension ref="D4:D86"/>
  <sheetViews>
    <sheetView topLeftCell="A38" workbookViewId="0">
      <selection activeCell="D69" sqref="D69"/>
    </sheetView>
  </sheetViews>
  <sheetFormatPr defaultRowHeight="15" x14ac:dyDescent="0.2"/>
  <cols>
    <col min="4" max="4" width="24.33203125" customWidth="1"/>
    <col min="8" max="8" width="32" customWidth="1"/>
  </cols>
  <sheetData>
    <row r="4" spans="4:4" x14ac:dyDescent="0.2">
      <c r="D4" t="s">
        <v>58</v>
      </c>
    </row>
    <row r="5" spans="4:4" x14ac:dyDescent="0.2">
      <c r="D5" t="s">
        <v>59</v>
      </c>
    </row>
    <row r="6" spans="4:4" x14ac:dyDescent="0.2">
      <c r="D6" t="s">
        <v>60</v>
      </c>
    </row>
    <row r="7" spans="4:4" x14ac:dyDescent="0.2">
      <c r="D7" t="s">
        <v>61</v>
      </c>
    </row>
    <row r="8" spans="4:4" x14ac:dyDescent="0.2">
      <c r="D8" t="s">
        <v>62</v>
      </c>
    </row>
    <row r="9" spans="4:4" x14ac:dyDescent="0.2">
      <c r="D9" t="s">
        <v>63</v>
      </c>
    </row>
    <row r="10" spans="4:4" x14ac:dyDescent="0.2">
      <c r="D10" t="s">
        <v>64</v>
      </c>
    </row>
    <row r="11" spans="4:4" x14ac:dyDescent="0.2">
      <c r="D11" t="s">
        <v>65</v>
      </c>
    </row>
    <row r="12" spans="4:4" x14ac:dyDescent="0.2">
      <c r="D12" t="s">
        <v>66</v>
      </c>
    </row>
    <row r="13" spans="4:4" x14ac:dyDescent="0.2">
      <c r="D13" t="s">
        <v>67</v>
      </c>
    </row>
    <row r="14" spans="4:4" x14ac:dyDescent="0.2">
      <c r="D14" t="s">
        <v>68</v>
      </c>
    </row>
    <row r="15" spans="4:4" x14ac:dyDescent="0.2">
      <c r="D15" t="s">
        <v>69</v>
      </c>
    </row>
    <row r="16" spans="4:4" x14ac:dyDescent="0.2">
      <c r="D16" t="s">
        <v>70</v>
      </c>
    </row>
    <row r="17" spans="4:4" x14ac:dyDescent="0.2">
      <c r="D17" t="s">
        <v>71</v>
      </c>
    </row>
    <row r="18" spans="4:4" x14ac:dyDescent="0.2">
      <c r="D18" t="s">
        <v>72</v>
      </c>
    </row>
    <row r="19" spans="4:4" x14ac:dyDescent="0.2">
      <c r="D19" t="s">
        <v>73</v>
      </c>
    </row>
    <row r="20" spans="4:4" x14ac:dyDescent="0.2">
      <c r="D20" t="s">
        <v>74</v>
      </c>
    </row>
    <row r="21" spans="4:4" x14ac:dyDescent="0.2">
      <c r="D21" t="s">
        <v>75</v>
      </c>
    </row>
    <row r="22" spans="4:4" x14ac:dyDescent="0.2">
      <c r="D22" t="s">
        <v>76</v>
      </c>
    </row>
    <row r="23" spans="4:4" x14ac:dyDescent="0.2">
      <c r="D23" t="s">
        <v>77</v>
      </c>
    </row>
    <row r="24" spans="4:4" x14ac:dyDescent="0.2">
      <c r="D24" t="s">
        <v>78</v>
      </c>
    </row>
    <row r="25" spans="4:4" x14ac:dyDescent="0.2">
      <c r="D25" t="s">
        <v>79</v>
      </c>
    </row>
    <row r="26" spans="4:4" x14ac:dyDescent="0.2">
      <c r="D26" t="s">
        <v>80</v>
      </c>
    </row>
    <row r="27" spans="4:4" x14ac:dyDescent="0.2">
      <c r="D27" t="s">
        <v>41</v>
      </c>
    </row>
    <row r="28" spans="4:4" x14ac:dyDescent="0.2">
      <c r="D28" t="s">
        <v>81</v>
      </c>
    </row>
    <row r="29" spans="4:4" x14ac:dyDescent="0.2">
      <c r="D29" t="s">
        <v>82</v>
      </c>
    </row>
    <row r="30" spans="4:4" x14ac:dyDescent="0.2">
      <c r="D30" t="s">
        <v>83</v>
      </c>
    </row>
    <row r="31" spans="4:4" x14ac:dyDescent="0.2">
      <c r="D31" t="s">
        <v>84</v>
      </c>
    </row>
    <row r="32" spans="4:4" x14ac:dyDescent="0.2">
      <c r="D32" t="s">
        <v>85</v>
      </c>
    </row>
    <row r="33" spans="4:4" x14ac:dyDescent="0.2">
      <c r="D33" t="s">
        <v>86</v>
      </c>
    </row>
    <row r="34" spans="4:4" x14ac:dyDescent="0.2">
      <c r="D34" t="s">
        <v>87</v>
      </c>
    </row>
    <row r="35" spans="4:4" x14ac:dyDescent="0.2">
      <c r="D35" t="s">
        <v>88</v>
      </c>
    </row>
    <row r="36" spans="4:4" x14ac:dyDescent="0.2">
      <c r="D36" t="s">
        <v>89</v>
      </c>
    </row>
    <row r="37" spans="4:4" x14ac:dyDescent="0.2">
      <c r="D37" t="s">
        <v>90</v>
      </c>
    </row>
    <row r="38" spans="4:4" x14ac:dyDescent="0.2">
      <c r="D38" t="s">
        <v>91</v>
      </c>
    </row>
    <row r="39" spans="4:4" x14ac:dyDescent="0.2">
      <c r="D39" t="s">
        <v>92</v>
      </c>
    </row>
    <row r="40" spans="4:4" x14ac:dyDescent="0.2">
      <c r="D40" t="s">
        <v>93</v>
      </c>
    </row>
    <row r="41" spans="4:4" x14ac:dyDescent="0.2">
      <c r="D41" t="s">
        <v>94</v>
      </c>
    </row>
    <row r="42" spans="4:4" x14ac:dyDescent="0.2">
      <c r="D42" t="s">
        <v>95</v>
      </c>
    </row>
    <row r="43" spans="4:4" x14ac:dyDescent="0.2">
      <c r="D43" t="s">
        <v>96</v>
      </c>
    </row>
    <row r="44" spans="4:4" x14ac:dyDescent="0.2">
      <c r="D44" t="s">
        <v>97</v>
      </c>
    </row>
    <row r="45" spans="4:4" x14ac:dyDescent="0.2">
      <c r="D45" t="s">
        <v>98</v>
      </c>
    </row>
    <row r="46" spans="4:4" x14ac:dyDescent="0.2">
      <c r="D46" t="s">
        <v>99</v>
      </c>
    </row>
    <row r="47" spans="4:4" x14ac:dyDescent="0.2">
      <c r="D47" t="s">
        <v>100</v>
      </c>
    </row>
    <row r="48" spans="4:4" x14ac:dyDescent="0.2">
      <c r="D48" t="s">
        <v>101</v>
      </c>
    </row>
    <row r="49" spans="4:4" x14ac:dyDescent="0.2">
      <c r="D49" t="s">
        <v>102</v>
      </c>
    </row>
    <row r="50" spans="4:4" x14ac:dyDescent="0.2">
      <c r="D50" s="1" t="s">
        <v>103</v>
      </c>
    </row>
    <row r="51" spans="4:4" x14ac:dyDescent="0.2">
      <c r="D51" s="1" t="s">
        <v>104</v>
      </c>
    </row>
    <row r="52" spans="4:4" x14ac:dyDescent="0.2">
      <c r="D52" s="1" t="s">
        <v>105</v>
      </c>
    </row>
    <row r="53" spans="4:4" x14ac:dyDescent="0.2">
      <c r="D53" s="1" t="s">
        <v>106</v>
      </c>
    </row>
    <row r="54" spans="4:4" x14ac:dyDescent="0.2">
      <c r="D54" s="1" t="s">
        <v>107</v>
      </c>
    </row>
    <row r="55" spans="4:4" x14ac:dyDescent="0.2">
      <c r="D55" s="1" t="s">
        <v>108</v>
      </c>
    </row>
    <row r="56" spans="4:4" x14ac:dyDescent="0.2">
      <c r="D56" s="1" t="s">
        <v>109</v>
      </c>
    </row>
    <row r="57" spans="4:4" x14ac:dyDescent="0.2">
      <c r="D57" s="1" t="s">
        <v>110</v>
      </c>
    </row>
    <row r="58" spans="4:4" x14ac:dyDescent="0.2">
      <c r="D58" s="1" t="s">
        <v>111</v>
      </c>
    </row>
    <row r="59" spans="4:4" x14ac:dyDescent="0.2">
      <c r="D59" s="1" t="s">
        <v>112</v>
      </c>
    </row>
    <row r="60" spans="4:4" x14ac:dyDescent="0.2">
      <c r="D60" s="1" t="s">
        <v>113</v>
      </c>
    </row>
    <row r="61" spans="4:4" x14ac:dyDescent="0.2">
      <c r="D61" s="1" t="s">
        <v>114</v>
      </c>
    </row>
    <row r="62" spans="4:4" x14ac:dyDescent="0.2">
      <c r="D62" s="1" t="s">
        <v>115</v>
      </c>
    </row>
    <row r="63" spans="4:4" x14ac:dyDescent="0.2">
      <c r="D63" s="1" t="s">
        <v>116</v>
      </c>
    </row>
    <row r="64" spans="4:4" x14ac:dyDescent="0.2">
      <c r="D64" s="1" t="s">
        <v>117</v>
      </c>
    </row>
    <row r="65" spans="4:4" x14ac:dyDescent="0.2">
      <c r="D65" s="1" t="s">
        <v>118</v>
      </c>
    </row>
    <row r="66" spans="4:4" x14ac:dyDescent="0.2">
      <c r="D66" s="1" t="s">
        <v>119</v>
      </c>
    </row>
    <row r="67" spans="4:4" x14ac:dyDescent="0.2">
      <c r="D67" s="1" t="s">
        <v>120</v>
      </c>
    </row>
    <row r="68" spans="4:4" x14ac:dyDescent="0.2">
      <c r="D68" s="1" t="s">
        <v>121</v>
      </c>
    </row>
    <row r="69" spans="4:4" x14ac:dyDescent="0.2">
      <c r="D69" s="1" t="s">
        <v>122</v>
      </c>
    </row>
    <row r="70" spans="4:4" x14ac:dyDescent="0.2">
      <c r="D70" s="1" t="s">
        <v>123</v>
      </c>
    </row>
    <row r="71" spans="4:4" x14ac:dyDescent="0.2">
      <c r="D71" s="1" t="s">
        <v>124</v>
      </c>
    </row>
    <row r="72" spans="4:4" x14ac:dyDescent="0.2">
      <c r="D72" s="1" t="s">
        <v>125</v>
      </c>
    </row>
    <row r="73" spans="4:4" x14ac:dyDescent="0.2">
      <c r="D73" s="1" t="s">
        <v>126</v>
      </c>
    </row>
    <row r="74" spans="4:4" x14ac:dyDescent="0.2">
      <c r="D74" s="1" t="s">
        <v>127</v>
      </c>
    </row>
    <row r="75" spans="4:4" x14ac:dyDescent="0.2">
      <c r="D75" s="1" t="s">
        <v>128</v>
      </c>
    </row>
    <row r="76" spans="4:4" x14ac:dyDescent="0.2">
      <c r="D76" s="1" t="s">
        <v>129</v>
      </c>
    </row>
    <row r="77" spans="4:4" x14ac:dyDescent="0.2">
      <c r="D77" s="1" t="s">
        <v>130</v>
      </c>
    </row>
    <row r="78" spans="4:4" x14ac:dyDescent="0.2">
      <c r="D78" s="1" t="s">
        <v>131</v>
      </c>
    </row>
    <row r="79" spans="4:4" x14ac:dyDescent="0.2">
      <c r="D79" s="1" t="s">
        <v>132</v>
      </c>
    </row>
    <row r="80" spans="4:4" x14ac:dyDescent="0.2">
      <c r="D80" s="1" t="s">
        <v>133</v>
      </c>
    </row>
    <row r="81" spans="4:4" x14ac:dyDescent="0.2">
      <c r="D81" s="1" t="s">
        <v>134</v>
      </c>
    </row>
    <row r="82" spans="4:4" x14ac:dyDescent="0.2">
      <c r="D82" s="1" t="s">
        <v>135</v>
      </c>
    </row>
    <row r="83" spans="4:4" x14ac:dyDescent="0.2">
      <c r="D83" s="1" t="s">
        <v>136</v>
      </c>
    </row>
    <row r="84" spans="4:4" x14ac:dyDescent="0.2">
      <c r="D84" s="1" t="s">
        <v>137</v>
      </c>
    </row>
    <row r="85" spans="4:4" x14ac:dyDescent="0.2">
      <c r="D85" s="1" t="s">
        <v>138</v>
      </c>
    </row>
    <row r="86" spans="4:4" x14ac:dyDescent="0.2">
      <c r="D86" s="1" t="s">
        <v>139</v>
      </c>
    </row>
  </sheetData>
  <sheetProtection algorithmName="SHA-512" hashValue="Gib5AWFEnz8OkuS5wnbc1I5Jyd0bfmhXGh6qj+Ud524UXhlOXNTyGIOD1c7YmL1/3zSEYXOhrSoQB1WsCNvp6w==" saltValue="UQYR9k/TWE5tzlMiwOBuQg==" spinCount="100000" sheet="1" objects="1" scenarios="1"/>
  <pageMargins left="0.7" right="0.7" top="0.75" bottom="0.75" header="0.3" footer="0.3"/>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53D26341A57B383EE0540010E0463CCA" version="1.0.0">
  <systemFields>
    <field name="Objective-Id">
      <value order="0">A56960042</value>
    </field>
    <field name="Objective-Title">
      <value order="0">EFA area calculator 2027</value>
    </field>
    <field name="Objective-Description">
      <value order="0"/>
    </field>
    <field name="Objective-CreationStamp">
      <value order="0">2026-07-22T08:50:29Z</value>
    </field>
    <field name="Objective-IsApproved">
      <value order="0">false</value>
    </field>
    <field name="Objective-IsPublished">
      <value order="0">true</value>
    </field>
    <field name="Objective-DatePublished">
      <value order="0">2026-07-22T08:51:30Z</value>
    </field>
    <field name="Objective-ModificationStamp">
      <value order="0">2026-07-22T08:51:30Z</value>
    </field>
    <field name="Objective-Owner">
      <value order="0">Elder, Alan A (U414837)</value>
    </field>
    <field name="Objective-Path">
      <value order="0">Objective Global Folder:SG File Plan:Agriculture, environment and natural resources:Farming:General:Casework: Farming - general part 5:Inspections Team: Land Based inspections: Casework (2026): 2025-2030</value>
    </field>
    <field name="Objective-Parent">
      <value order="0">Inspections Team: Land Based inspections: Casework (2026): 2025-2030</value>
    </field>
    <field name="Objective-State">
      <value order="0">Published</value>
    </field>
    <field name="Objective-VersionId">
      <value order="0">vA86517987</value>
    </field>
    <field name="Objective-Version">
      <value order="0">1.0</value>
    </field>
    <field name="Objective-VersionNumber">
      <value order="0">1</value>
    </field>
    <field name="Objective-VersionComment">
      <value order="0">First version</value>
    </field>
    <field name="Objective-FileNumber">
      <value order="0">CASE/820203</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EFA option guide</vt:lpstr>
      <vt:lpstr>Arable area calculator</vt:lpstr>
      <vt:lpstr>EFA Calculator</vt:lpstr>
      <vt:lpstr>Data</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Elder</dc:creator>
  <cp:keywords/>
  <dc:description/>
  <cp:lastModifiedBy>Alan Elder</cp:lastModifiedBy>
  <cp:revision/>
  <dcterms:created xsi:type="dcterms:W3CDTF">2025-05-27T12:11:31Z</dcterms:created>
  <dcterms:modified xsi:type="dcterms:W3CDTF">2026-07-22T08:51:17Z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A56960042</vt:lpwstr>
  </property>
  <property fmtid="{D5CDD505-2E9C-101B-9397-08002B2CF9AE}" pid="4" name="Objective-Title">
    <vt:lpwstr>EFA area calculator 2027</vt:lpwstr>
  </property>
  <property fmtid="{D5CDD505-2E9C-101B-9397-08002B2CF9AE}" pid="5" name="Objective-Description">
    <vt:lpwstr/>
  </property>
  <property fmtid="{D5CDD505-2E9C-101B-9397-08002B2CF9AE}" pid="6" name="Objective-CreationStamp">
    <vt:filetime>2026-07-22T08:50:29Z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2026-07-22T08:51:30Z</vt:filetime>
  </property>
  <property fmtid="{D5CDD505-2E9C-101B-9397-08002B2CF9AE}" pid="10" name="Objective-ModificationStamp">
    <vt:filetime>2026-07-22T08:51:30Z</vt:filetime>
  </property>
  <property fmtid="{D5CDD505-2E9C-101B-9397-08002B2CF9AE}" pid="11" name="Objective-Owner">
    <vt:lpwstr>Elder, Alan A (U414837)</vt:lpwstr>
  </property>
  <property fmtid="{D5CDD505-2E9C-101B-9397-08002B2CF9AE}" pid="12" name="Objective-Path">
    <vt:lpwstr>Objective Global Folder:SG File Plan:Agriculture, environment and natural resources:Farming:General:Casework: Farming - general part 5:Inspections Team: Land Based inspections: Casework (2026): 2025-2030</vt:lpwstr>
  </property>
  <property fmtid="{D5CDD505-2E9C-101B-9397-08002B2CF9AE}" pid="13" name="Objective-Parent">
    <vt:lpwstr>Inspections Team: Land Based inspections: Casework (2026): 2025-2030</vt:lpwstr>
  </property>
  <property fmtid="{D5CDD505-2E9C-101B-9397-08002B2CF9AE}" pid="14" name="Objective-State">
    <vt:lpwstr>Published</vt:lpwstr>
  </property>
  <property fmtid="{D5CDD505-2E9C-101B-9397-08002B2CF9AE}" pid="15" name="Objective-VersionId">
    <vt:lpwstr>vA86517987</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CASE/820203</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Shared By">
    <vt:lpwstr/>
  </property>
  <property fmtid="{D5CDD505-2E9C-101B-9397-08002B2CF9AE}" pid="29" name="Objective-Access Conditions">
    <vt:lpwstr/>
  </property>
  <property fmtid="{D5CDD505-2E9C-101B-9397-08002B2CF9AE}" pid="30" name="Objective-Access Status">
    <vt:lpwstr/>
  </property>
  <property fmtid="{D5CDD505-2E9C-101B-9397-08002B2CF9AE}" pid="31" name="Objective-Date Open From">
    <vt:lpwstr/>
  </property>
</Properties>
</file>